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27195" windowHeight="12015" activeTab="0"/>
  </bookViews>
  <sheets>
    <sheet name="Cash Flow" sheetId="1" r:id="rId1"/>
  </sheets>
  <externalReferences>
    <externalReference r:id="rId4"/>
  </externalReferences>
  <definedNames>
    <definedName name="_xlnm.Print_Area" localSheetId="0">'Cash Flow'!$A$1:$N$41</definedName>
  </definedNames>
  <calcPr fullCalcOnLoad="1"/>
</workbook>
</file>

<file path=xl/sharedStrings.xml><?xml version="1.0" encoding="utf-8"?>
<sst xmlns="http://schemas.openxmlformats.org/spreadsheetml/2006/main" count="55" uniqueCount="45">
  <si>
    <t>Actual</t>
  </si>
  <si>
    <t>INCOME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</si>
  <si>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</si>
  <si>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</si>
  <si>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</si>
  <si>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</si>
  <si>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</si>
  <si>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</si>
  <si>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</si>
  <si>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</si>
  <si>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</si>
  <si>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</si>
  <si>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</si>
  <si>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</si>
  <si>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Totals</t>
  </si>
  <si>
    <t>1952 - PPR</t>
  </si>
  <si>
    <t>1411 - Field Trip Fees</t>
  </si>
  <si>
    <t>1510 - Earnings on Investments</t>
  </si>
  <si>
    <t>1740 - Student Fees</t>
  </si>
  <si>
    <t>1750 - Fund Raising Revenue</t>
  </si>
  <si>
    <t>1760 - Lunch Program</t>
  </si>
  <si>
    <t>1910 - Rentals / Leases</t>
  </si>
  <si>
    <t>1930 - Sale of Fixed Assets</t>
  </si>
  <si>
    <t>1990 - Other Local Revenue</t>
  </si>
  <si>
    <t>3113 - Capital Construction Funds</t>
  </si>
  <si>
    <t>3130 - Handicapped Education Aid</t>
  </si>
  <si>
    <t>4200 - CDE Federal Grant</t>
  </si>
  <si>
    <t>Total Income</t>
  </si>
  <si>
    <t>EXPENSE</t>
  </si>
  <si>
    <t>Salaries and Benefits</t>
  </si>
  <si>
    <t>Purchased Services</t>
  </si>
  <si>
    <t>Purchased Property Services</t>
  </si>
  <si>
    <t>Other Purchased Services</t>
  </si>
  <si>
    <t>Supplies and Materials</t>
  </si>
  <si>
    <t>Property</t>
  </si>
  <si>
    <t>Other Expenses</t>
  </si>
  <si>
    <t>Total Expense</t>
  </si>
  <si>
    <t>Net Cash</t>
  </si>
  <si>
    <t>Cash Balance carried forward</t>
  </si>
  <si>
    <t>Net Running Cash</t>
  </si>
  <si>
    <t>TABOR, Contingency, Accrued S&amp;B and Other Outstanding Liabilities at end of Year</t>
  </si>
  <si>
    <t>NOTES:</t>
  </si>
  <si>
    <t>QB Cash Balance</t>
  </si>
  <si>
    <t>DIFF</t>
  </si>
  <si>
    <t>Forecast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</si>
</sst>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0.0000000000"/>
    <numFmt numFmtId="166" formatCode="#,##0.0000000000"/>
    <numFmt numFmtId="167" formatCode="0.000000000000"/>
    <numFmt numFmtId="168" formatCode="#,##0.00000000000"/>
    <numFmt numFmtId="169" formatCode="0.00000000000"/>
    <numFmt numFmtId="170" formatCode="0.0"/>
    <numFmt numFmtId="171" formatCode="mm/dd/yy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44" fontId="0" fillId="0" borderId="0" xfId="17" applyFont="1" applyAlignment="1">
      <alignment/>
    </xf>
    <xf numFmtId="44" fontId="4" fillId="0" borderId="0" xfId="17" applyFont="1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0" fontId="5" fillId="0" borderId="0" xfId="0" applyFont="1" applyAlignment="1">
      <alignment horizontal="right"/>
    </xf>
    <xf numFmtId="4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.PSF\.Home\Documents\Legacy%20Academy\Financial%20Reports%2008.09\LACashFlowAnalysis08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"/>
      <sheetName val="Cash Flo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0.00390625" style="0" customWidth="1"/>
    <col min="2" max="2" width="12.8515625" style="0" customWidth="1"/>
    <col min="3" max="4" width="14.8515625" style="0" bestFit="1" customWidth="1"/>
    <col min="5" max="12" width="15.00390625" style="0" bestFit="1" customWidth="1"/>
    <col min="13" max="13" width="14.421875" style="0" bestFit="1" customWidth="1"/>
    <col min="14" max="14" width="12.28125" style="0" customWidth="1"/>
    <col min="15" max="15" width="23.8515625" style="0" bestFit="1" customWidth="1"/>
  </cols>
  <sheetData>
    <row r="1" ht="12.75">
      <c r="F1" s="1"/>
    </row>
    <row r="2" spans="2:13" ht="12.75">
      <c r="B2" t="s">
        <v>0</v>
      </c>
      <c r="C2" s="16" t="s">
        <v>44</v>
      </c>
      <c r="D2" s="16" t="s">
        <v>44</v>
      </c>
      <c r="E2" s="16" t="s">
        <v>44</v>
      </c>
      <c r="F2" s="16" t="s">
        <v>44</v>
      </c>
      <c r="G2" s="16" t="s">
        <v>44</v>
      </c>
      <c r="H2" s="16" t="s">
        <v>44</v>
      </c>
      <c r="I2" s="16" t="s">
        <v>44</v>
      </c>
      <c r="J2" s="16" t="s">
        <v>44</v>
      </c>
      <c r="K2" s="16" t="s">
        <v>44</v>
      </c>
      <c r="L2" s="16" t="s">
        <v>44</v>
      </c>
      <c r="M2" s="16" t="s">
        <v>44</v>
      </c>
    </row>
    <row r="3" spans="1:14" s="2" customFormat="1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2:14" ht="12.75">
      <c r="B4" s="1"/>
      <c r="C4" s="1"/>
      <c r="F4" s="1"/>
      <c r="N4" s="1"/>
    </row>
    <row r="5" spans="1:14" ht="12.75">
      <c r="A5" t="s">
        <v>15</v>
      </c>
      <c r="B5" s="3">
        <v>218596.32</v>
      </c>
      <c r="C5" s="4">
        <v>218596.32</v>
      </c>
      <c r="D5" s="4">
        <v>218596.32</v>
      </c>
      <c r="E5" s="4">
        <v>218596.32</v>
      </c>
      <c r="F5" s="4">
        <v>218596.32</v>
      </c>
      <c r="G5" s="4">
        <v>218596.32</v>
      </c>
      <c r="H5" s="4">
        <v>218596.32</v>
      </c>
      <c r="I5" s="4">
        <v>218596.32</v>
      </c>
      <c r="J5" s="4">
        <v>218596.32</v>
      </c>
      <c r="K5" s="4">
        <v>218596.32</v>
      </c>
      <c r="L5" s="4">
        <v>218596.32</v>
      </c>
      <c r="M5" s="4">
        <v>218596.32</v>
      </c>
      <c r="N5" s="1">
        <f aca="true" t="shared" si="0" ref="N5:N16">SUM(B5:M5)</f>
        <v>2623155.84</v>
      </c>
    </row>
    <row r="6" spans="1:14" ht="12.75">
      <c r="A6" t="s">
        <v>16</v>
      </c>
      <c r="B6" s="1">
        <v>0</v>
      </c>
      <c r="C6" s="4">
        <v>0</v>
      </c>
      <c r="D6" s="4">
        <v>2500</v>
      </c>
      <c r="E6" s="4">
        <v>2500</v>
      </c>
      <c r="F6" s="4">
        <v>2500</v>
      </c>
      <c r="G6" s="4">
        <v>2500</v>
      </c>
      <c r="H6" s="4">
        <v>2500</v>
      </c>
      <c r="I6" s="4">
        <v>2500</v>
      </c>
      <c r="J6" s="4">
        <v>2500</v>
      </c>
      <c r="K6" s="4">
        <v>2500</v>
      </c>
      <c r="L6" s="4">
        <v>2500</v>
      </c>
      <c r="M6" s="4">
        <v>0</v>
      </c>
      <c r="N6" s="1">
        <f t="shared" si="0"/>
        <v>22500</v>
      </c>
    </row>
    <row r="7" spans="1:14" ht="12.75">
      <c r="A7" t="s">
        <v>17</v>
      </c>
      <c r="B7" s="1">
        <v>1406.51</v>
      </c>
      <c r="C7" s="4">
        <v>0</v>
      </c>
      <c r="D7" s="4">
        <v>2500</v>
      </c>
      <c r="E7" s="4">
        <v>2500</v>
      </c>
      <c r="F7" s="4">
        <v>2500</v>
      </c>
      <c r="G7" s="4">
        <v>2500</v>
      </c>
      <c r="H7" s="4">
        <v>2500</v>
      </c>
      <c r="I7" s="4">
        <v>2500</v>
      </c>
      <c r="J7" s="4">
        <v>2500</v>
      </c>
      <c r="K7" s="4">
        <v>2500</v>
      </c>
      <c r="L7" s="4">
        <v>2500</v>
      </c>
      <c r="M7" s="4">
        <v>2500</v>
      </c>
      <c r="N7" s="1">
        <f t="shared" si="0"/>
        <v>26406.510000000002</v>
      </c>
    </row>
    <row r="8" spans="1:14" ht="12.75">
      <c r="A8" t="s">
        <v>18</v>
      </c>
      <c r="B8" s="1">
        <v>0</v>
      </c>
      <c r="C8" s="4">
        <v>1070</v>
      </c>
      <c r="D8" s="4">
        <v>3125</v>
      </c>
      <c r="E8" s="4">
        <v>3125</v>
      </c>
      <c r="F8" s="4">
        <v>3125</v>
      </c>
      <c r="G8" s="4">
        <v>3125</v>
      </c>
      <c r="H8" s="4">
        <v>3125</v>
      </c>
      <c r="I8" s="4">
        <v>3125</v>
      </c>
      <c r="J8" s="4">
        <v>3125</v>
      </c>
      <c r="K8" s="4">
        <v>3125</v>
      </c>
      <c r="L8" s="4">
        <v>3125</v>
      </c>
      <c r="M8" s="4">
        <v>3125</v>
      </c>
      <c r="N8" s="1">
        <f t="shared" si="0"/>
        <v>32320</v>
      </c>
    </row>
    <row r="9" spans="1:14" ht="12.75">
      <c r="A9" t="s">
        <v>19</v>
      </c>
      <c r="B9" s="1">
        <v>0</v>
      </c>
      <c r="C9" s="4">
        <v>540</v>
      </c>
      <c r="D9" s="4">
        <v>1500</v>
      </c>
      <c r="E9" s="4">
        <v>1500</v>
      </c>
      <c r="F9" s="4">
        <v>1500</v>
      </c>
      <c r="G9" s="4">
        <v>1500</v>
      </c>
      <c r="H9" s="4">
        <v>1500</v>
      </c>
      <c r="I9" s="4">
        <v>1500</v>
      </c>
      <c r="J9" s="4">
        <v>1500</v>
      </c>
      <c r="K9" s="4">
        <v>1500</v>
      </c>
      <c r="L9" s="4">
        <v>1500</v>
      </c>
      <c r="M9" s="4">
        <v>1500</v>
      </c>
      <c r="N9" s="1">
        <f t="shared" si="0"/>
        <v>15540</v>
      </c>
    </row>
    <row r="10" spans="1:14" ht="12.75">
      <c r="A10" t="s">
        <v>20</v>
      </c>
      <c r="B10" s="1">
        <v>0</v>
      </c>
      <c r="C10" s="4">
        <v>6720.25</v>
      </c>
      <c r="D10" s="4">
        <v>5000</v>
      </c>
      <c r="E10" s="4">
        <v>5000</v>
      </c>
      <c r="F10" s="4">
        <v>5000</v>
      </c>
      <c r="G10" s="4">
        <v>5000</v>
      </c>
      <c r="H10" s="4">
        <v>5000</v>
      </c>
      <c r="I10" s="4">
        <v>5000</v>
      </c>
      <c r="J10" s="4">
        <v>5000</v>
      </c>
      <c r="K10" s="4">
        <v>5000</v>
      </c>
      <c r="L10" s="4">
        <v>5000</v>
      </c>
      <c r="M10" s="4">
        <v>0</v>
      </c>
      <c r="N10" s="1">
        <f t="shared" si="0"/>
        <v>51720.25</v>
      </c>
    </row>
    <row r="11" spans="1:14" ht="12.75">
      <c r="A11" t="s">
        <v>21</v>
      </c>
      <c r="B11" s="1">
        <v>0</v>
      </c>
      <c r="C11" s="4">
        <v>225</v>
      </c>
      <c r="D11" s="4">
        <v>225</v>
      </c>
      <c r="E11" s="4">
        <v>225</v>
      </c>
      <c r="F11" s="4">
        <v>225</v>
      </c>
      <c r="G11" s="4">
        <v>225</v>
      </c>
      <c r="H11" s="4">
        <v>225</v>
      </c>
      <c r="I11" s="4">
        <v>225</v>
      </c>
      <c r="J11" s="4">
        <v>225</v>
      </c>
      <c r="K11" s="4">
        <v>225</v>
      </c>
      <c r="L11" s="4">
        <v>225</v>
      </c>
      <c r="M11" s="4">
        <v>225</v>
      </c>
      <c r="N11" s="1">
        <f t="shared" si="0"/>
        <v>2475</v>
      </c>
    </row>
    <row r="12" spans="1:14" ht="12.75">
      <c r="A12" t="s">
        <v>22</v>
      </c>
      <c r="B12" s="1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1">
        <f t="shared" si="0"/>
        <v>0</v>
      </c>
    </row>
    <row r="13" spans="1:14" ht="12.75">
      <c r="A13" t="s">
        <v>23</v>
      </c>
      <c r="B13" s="1">
        <v>0</v>
      </c>
      <c r="C13" s="4">
        <v>650</v>
      </c>
      <c r="D13" s="4">
        <v>2083.33</v>
      </c>
      <c r="E13" s="4">
        <v>2083.33</v>
      </c>
      <c r="F13" s="4">
        <v>2083.33</v>
      </c>
      <c r="G13" s="4">
        <v>2083.33</v>
      </c>
      <c r="H13" s="4">
        <v>2083.33</v>
      </c>
      <c r="I13" s="4">
        <v>2083.33</v>
      </c>
      <c r="J13" s="4">
        <v>2083.33</v>
      </c>
      <c r="K13" s="4">
        <v>2083.33</v>
      </c>
      <c r="L13" s="4">
        <v>2083.33</v>
      </c>
      <c r="M13" s="4">
        <v>2083.37</v>
      </c>
      <c r="N13" s="1">
        <f t="shared" si="0"/>
        <v>21483.34</v>
      </c>
    </row>
    <row r="14" spans="1:14" ht="12.75">
      <c r="A14" t="s">
        <v>24</v>
      </c>
      <c r="B14" s="1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1">
        <f t="shared" si="0"/>
        <v>0</v>
      </c>
    </row>
    <row r="15" spans="1:14" ht="12.75">
      <c r="A15" t="s">
        <v>25</v>
      </c>
      <c r="B15" s="1">
        <v>0</v>
      </c>
      <c r="C15" s="4">
        <v>57913.7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1">
        <f t="shared" si="0"/>
        <v>57913.7</v>
      </c>
    </row>
    <row r="16" spans="1:14" ht="12.75">
      <c r="A16" t="s">
        <v>26</v>
      </c>
      <c r="B16" s="1">
        <v>75944</v>
      </c>
      <c r="C16" s="4">
        <f>7761.09+17169.91</f>
        <v>24931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1">
        <f t="shared" si="0"/>
        <v>100875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4" s="2" customFormat="1" ht="12.75">
      <c r="A18" s="2" t="s">
        <v>27</v>
      </c>
      <c r="B18" s="5">
        <f aca="true" t="shared" si="1" ref="B18:N18">SUM(B5:B17)</f>
        <v>295946.83</v>
      </c>
      <c r="C18" s="5">
        <f t="shared" si="1"/>
        <v>310646.27</v>
      </c>
      <c r="D18" s="5">
        <f t="shared" si="1"/>
        <v>235529.65</v>
      </c>
      <c r="E18" s="5">
        <f t="shared" si="1"/>
        <v>235529.65</v>
      </c>
      <c r="F18" s="5">
        <f t="shared" si="1"/>
        <v>235529.65</v>
      </c>
      <c r="G18" s="5">
        <f t="shared" si="1"/>
        <v>235529.65</v>
      </c>
      <c r="H18" s="5">
        <f t="shared" si="1"/>
        <v>235529.65</v>
      </c>
      <c r="I18" s="5">
        <f t="shared" si="1"/>
        <v>235529.65</v>
      </c>
      <c r="J18" s="5">
        <f t="shared" si="1"/>
        <v>235529.65</v>
      </c>
      <c r="K18" s="5">
        <f t="shared" si="1"/>
        <v>235529.65</v>
      </c>
      <c r="L18" s="5">
        <f t="shared" si="1"/>
        <v>235529.65</v>
      </c>
      <c r="M18" s="5">
        <f t="shared" si="1"/>
        <v>228029.69</v>
      </c>
      <c r="N18" s="5">
        <f t="shared" si="1"/>
        <v>2954389.6399999997</v>
      </c>
      <c r="O18"/>
      <c r="P18"/>
      <c r="Q18"/>
      <c r="R18"/>
      <c r="S18"/>
      <c r="T18"/>
      <c r="U18"/>
      <c r="V18"/>
      <c r="W18"/>
      <c r="X18"/>
    </row>
    <row r="19" spans="2:13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s="2" customFormat="1" ht="12.75">
      <c r="A20" s="2" t="s">
        <v>28</v>
      </c>
      <c r="B20" s="5"/>
      <c r="C20" s="3"/>
      <c r="D20" s="3"/>
      <c r="E20" s="3"/>
      <c r="F20" s="3"/>
      <c r="G20" s="5"/>
      <c r="H20" s="3"/>
      <c r="I20" s="3"/>
      <c r="J20" s="5"/>
      <c r="K20" s="5"/>
      <c r="L20" s="5"/>
      <c r="M20" s="5"/>
    </row>
    <row r="21" spans="2:14" ht="12.75">
      <c r="B21" s="1"/>
      <c r="C21" s="1"/>
      <c r="D21" s="1"/>
      <c r="E21" s="1"/>
      <c r="F21" s="1"/>
      <c r="G21" s="3"/>
      <c r="H21" s="1"/>
      <c r="I21" s="1"/>
      <c r="J21" s="1"/>
      <c r="K21" s="1"/>
      <c r="L21" s="1"/>
      <c r="M21" s="5"/>
      <c r="N21" s="1"/>
    </row>
    <row r="22" spans="1:14" ht="12.75">
      <c r="A22" t="s">
        <v>29</v>
      </c>
      <c r="B22" s="1">
        <v>143028.19</v>
      </c>
      <c r="C22" s="4">
        <f>129711.45+30369.95</f>
        <v>160081.4</v>
      </c>
      <c r="D22" s="4">
        <f>129083.85+31912.92</f>
        <v>160996.77000000002</v>
      </c>
      <c r="E22" s="4">
        <f>134583.85+31912.92</f>
        <v>166496.77000000002</v>
      </c>
      <c r="F22" s="4">
        <f>128783.85+31912.92</f>
        <v>160696.77000000002</v>
      </c>
      <c r="G22" s="4">
        <f>143783.85+31912.92</f>
        <v>175696.77000000002</v>
      </c>
      <c r="H22" s="4">
        <f>134783.85+31912.92</f>
        <v>166696.77000000002</v>
      </c>
      <c r="I22" s="4">
        <f>129533.85+31912.92</f>
        <v>161446.77000000002</v>
      </c>
      <c r="J22" s="4">
        <f>131158.85+31912.92</f>
        <v>163071.77000000002</v>
      </c>
      <c r="K22" s="4">
        <f>128783.85+31912.92</f>
        <v>160696.77000000002</v>
      </c>
      <c r="L22" s="4">
        <f>134483.85+31912.92</f>
        <v>166396.77000000002</v>
      </c>
      <c r="M22" s="4">
        <f>141272.76+31912.91</f>
        <v>173185.67</v>
      </c>
      <c r="N22" s="1">
        <f aca="true" t="shared" si="2" ref="N22:N28">SUM(B22:M22)</f>
        <v>1958491.19</v>
      </c>
    </row>
    <row r="23" spans="1:14" ht="12.75">
      <c r="A23" t="s">
        <v>30</v>
      </c>
      <c r="B23" s="1">
        <v>8533.12</v>
      </c>
      <c r="C23" s="4">
        <v>8947.59</v>
      </c>
      <c r="D23" s="4">
        <v>10631.66</v>
      </c>
      <c r="E23" s="4">
        <v>10631.66</v>
      </c>
      <c r="F23" s="4">
        <v>10631.66</v>
      </c>
      <c r="G23" s="4">
        <v>10631.66</v>
      </c>
      <c r="H23" s="4">
        <v>10631.66</v>
      </c>
      <c r="I23" s="4">
        <v>10631.66</v>
      </c>
      <c r="J23" s="4">
        <v>10631.66</v>
      </c>
      <c r="K23" s="4">
        <v>10631.66</v>
      </c>
      <c r="L23" s="4">
        <v>10631.66</v>
      </c>
      <c r="M23" s="4">
        <v>10631.74</v>
      </c>
      <c r="N23" s="1">
        <f t="shared" si="2"/>
        <v>123797.39000000003</v>
      </c>
    </row>
    <row r="24" spans="1:14" ht="12.75">
      <c r="A24" t="s">
        <v>31</v>
      </c>
      <c r="B24" s="1">
        <v>43280.98</v>
      </c>
      <c r="C24" s="4">
        <v>44257.44</v>
      </c>
      <c r="D24" s="4">
        <v>53314.42</v>
      </c>
      <c r="E24" s="4">
        <v>53314.42</v>
      </c>
      <c r="F24" s="4">
        <v>45876.92</v>
      </c>
      <c r="G24" s="4">
        <v>45876.92</v>
      </c>
      <c r="H24" s="4">
        <v>45876.92</v>
      </c>
      <c r="I24" s="4">
        <v>45876.92</v>
      </c>
      <c r="J24" s="4">
        <v>45876.92</v>
      </c>
      <c r="K24" s="4">
        <v>45876.92</v>
      </c>
      <c r="L24" s="4">
        <v>43751.92</v>
      </c>
      <c r="M24" s="4">
        <v>43751.81</v>
      </c>
      <c r="N24" s="1">
        <f t="shared" si="2"/>
        <v>556932.5099999999</v>
      </c>
    </row>
    <row r="25" spans="1:15" ht="12.75">
      <c r="A25" t="s">
        <v>32</v>
      </c>
      <c r="B25" s="1">
        <v>3700.44</v>
      </c>
      <c r="C25" s="4">
        <v>5702.17</v>
      </c>
      <c r="D25" s="4">
        <v>11412.49</v>
      </c>
      <c r="E25" s="4">
        <v>8412.49</v>
      </c>
      <c r="F25" s="4">
        <v>8412.49</v>
      </c>
      <c r="G25" s="4">
        <v>8412.49</v>
      </c>
      <c r="H25" s="4">
        <v>8412.49</v>
      </c>
      <c r="I25" s="4">
        <v>8412.49</v>
      </c>
      <c r="J25" s="4">
        <v>8412.49</v>
      </c>
      <c r="K25" s="4">
        <v>8412.49</v>
      </c>
      <c r="L25" s="4">
        <v>8412.49</v>
      </c>
      <c r="M25" s="4">
        <v>5912.61</v>
      </c>
      <c r="N25" s="1">
        <f t="shared" si="2"/>
        <v>94027.63</v>
      </c>
      <c r="O25" s="6"/>
    </row>
    <row r="26" spans="1:15" ht="12.75">
      <c r="A26" t="s">
        <v>33</v>
      </c>
      <c r="B26" s="1">
        <v>6108.32</v>
      </c>
      <c r="C26" s="4">
        <v>57283.62</v>
      </c>
      <c r="D26" s="4">
        <v>16916.96</v>
      </c>
      <c r="E26" s="4">
        <v>12759.82</v>
      </c>
      <c r="F26" s="4">
        <v>12759.82</v>
      </c>
      <c r="G26" s="4">
        <v>12759.82</v>
      </c>
      <c r="H26" s="4">
        <v>12759.82</v>
      </c>
      <c r="I26" s="4">
        <v>12759.82</v>
      </c>
      <c r="J26" s="4">
        <v>12759.82</v>
      </c>
      <c r="K26" s="4">
        <v>12759.82</v>
      </c>
      <c r="L26" s="4">
        <v>16916.88</v>
      </c>
      <c r="M26" s="4">
        <v>11008.24</v>
      </c>
      <c r="N26" s="1">
        <f t="shared" si="2"/>
        <v>197552.76000000004</v>
      </c>
      <c r="O26" s="1"/>
    </row>
    <row r="27" spans="1:14" ht="12.75">
      <c r="A27" t="s">
        <v>34</v>
      </c>
      <c r="B27" s="1">
        <v>4674.54</v>
      </c>
      <c r="C27" s="4">
        <v>7153.42</v>
      </c>
      <c r="D27" s="4">
        <v>3812.5</v>
      </c>
      <c r="E27" s="4">
        <v>3812.5</v>
      </c>
      <c r="F27" s="4">
        <v>1625</v>
      </c>
      <c r="G27" s="4">
        <v>1625</v>
      </c>
      <c r="H27" s="4">
        <v>1625</v>
      </c>
      <c r="I27" s="4">
        <v>1625</v>
      </c>
      <c r="J27" s="4">
        <v>1625</v>
      </c>
      <c r="K27" s="4">
        <v>1625</v>
      </c>
      <c r="L27" s="4">
        <v>1000</v>
      </c>
      <c r="M27" s="4">
        <v>1000</v>
      </c>
      <c r="N27" s="1">
        <f t="shared" si="2"/>
        <v>31202.96</v>
      </c>
    </row>
    <row r="28" spans="1:15" ht="12.75">
      <c r="A28" t="s">
        <v>35</v>
      </c>
      <c r="B28" s="1">
        <v>377.15</v>
      </c>
      <c r="C28" s="4">
        <v>1011.28</v>
      </c>
      <c r="D28" s="4">
        <f>666.67+2083.33</f>
        <v>2750</v>
      </c>
      <c r="E28" s="4">
        <f>666.67+2083.33</f>
        <v>2750</v>
      </c>
      <c r="F28" s="4">
        <f>666.67+2083.33</f>
        <v>2750</v>
      </c>
      <c r="G28" s="4">
        <f>666.67+2083.33</f>
        <v>2750</v>
      </c>
      <c r="H28" s="4">
        <f>666.67+2083.33</f>
        <v>2750</v>
      </c>
      <c r="I28" s="4">
        <f>166.67+2083.33</f>
        <v>2250</v>
      </c>
      <c r="J28" s="4">
        <f>166.67+2083.33</f>
        <v>2250</v>
      </c>
      <c r="K28" s="4">
        <f>166.67+2083.33</f>
        <v>2250</v>
      </c>
      <c r="L28" s="4">
        <f>166.67+2083.33</f>
        <v>2250</v>
      </c>
      <c r="M28" s="4">
        <f>166.63+2083.37</f>
        <v>2250</v>
      </c>
      <c r="N28" s="1">
        <f t="shared" si="2"/>
        <v>26388.43</v>
      </c>
      <c r="O28" s="1"/>
    </row>
    <row r="29" spans="1:15" s="2" customFormat="1" ht="12.75">
      <c r="A29" s="2" t="s">
        <v>36</v>
      </c>
      <c r="B29" s="5">
        <f aca="true" t="shared" si="3" ref="B29:N29">SUM(B22:B28)</f>
        <v>209702.74000000002</v>
      </c>
      <c r="C29" s="5">
        <f t="shared" si="3"/>
        <v>284436.92000000004</v>
      </c>
      <c r="D29" s="5">
        <f t="shared" si="3"/>
        <v>259834.80000000002</v>
      </c>
      <c r="E29" s="5">
        <f t="shared" si="3"/>
        <v>258177.66000000003</v>
      </c>
      <c r="F29" s="5">
        <f t="shared" si="3"/>
        <v>242752.66000000003</v>
      </c>
      <c r="G29" s="5">
        <f t="shared" si="3"/>
        <v>257752.66000000003</v>
      </c>
      <c r="H29" s="5">
        <f t="shared" si="3"/>
        <v>248752.66000000003</v>
      </c>
      <c r="I29" s="5">
        <f t="shared" si="3"/>
        <v>243002.66000000003</v>
      </c>
      <c r="J29" s="5">
        <f t="shared" si="3"/>
        <v>244627.66000000003</v>
      </c>
      <c r="K29" s="5">
        <f t="shared" si="3"/>
        <v>242252.66000000003</v>
      </c>
      <c r="L29" s="5">
        <f t="shared" si="3"/>
        <v>249359.72000000003</v>
      </c>
      <c r="M29" s="5">
        <f t="shared" si="3"/>
        <v>247740.06999999998</v>
      </c>
      <c r="N29" s="5">
        <f t="shared" si="3"/>
        <v>2988392.87</v>
      </c>
      <c r="O29" s="3"/>
    </row>
    <row r="30" spans="2:14" ht="12.75">
      <c r="B30" s="1"/>
      <c r="C30" s="1"/>
      <c r="I30" s="1"/>
      <c r="J30" s="1"/>
      <c r="K30" s="1"/>
      <c r="L30" s="1"/>
      <c r="M30" s="1"/>
      <c r="N30" s="1"/>
    </row>
    <row r="31" spans="1:14" ht="12.75">
      <c r="A31" t="s">
        <v>37</v>
      </c>
      <c r="B31" s="1">
        <f aca="true" t="shared" si="4" ref="B31:N31">B18-B29</f>
        <v>86244.09</v>
      </c>
      <c r="C31" s="1">
        <f t="shared" si="4"/>
        <v>26209.349999999977</v>
      </c>
      <c r="D31" s="1">
        <f t="shared" si="4"/>
        <v>-24305.150000000023</v>
      </c>
      <c r="E31" s="1">
        <f t="shared" si="4"/>
        <v>-22648.01000000004</v>
      </c>
      <c r="F31" s="1">
        <f t="shared" si="4"/>
        <v>-7223.010000000038</v>
      </c>
      <c r="G31" s="1">
        <f t="shared" si="4"/>
        <v>-22223.01000000004</v>
      </c>
      <c r="H31" s="1">
        <f t="shared" si="4"/>
        <v>-13223.010000000038</v>
      </c>
      <c r="I31" s="1">
        <f t="shared" si="4"/>
        <v>-7473.010000000038</v>
      </c>
      <c r="J31" s="1">
        <f t="shared" si="4"/>
        <v>-9098.010000000038</v>
      </c>
      <c r="K31" s="1">
        <f t="shared" si="4"/>
        <v>-6723.010000000038</v>
      </c>
      <c r="L31" s="1">
        <f t="shared" si="4"/>
        <v>-13830.070000000036</v>
      </c>
      <c r="M31" s="1">
        <f t="shared" si="4"/>
        <v>-19710.379999999976</v>
      </c>
      <c r="N31" s="5">
        <f t="shared" si="4"/>
        <v>-34003.23000000045</v>
      </c>
    </row>
    <row r="32" spans="2:13" ht="12.75">
      <c r="B32" s="1"/>
      <c r="C32" s="1"/>
      <c r="H32" s="1"/>
      <c r="I32" s="1"/>
      <c r="J32" s="1"/>
      <c r="K32" s="1"/>
      <c r="L32" s="1"/>
      <c r="M32" s="1"/>
    </row>
    <row r="33" spans="1:14" ht="12.75">
      <c r="A33" t="s">
        <v>38</v>
      </c>
      <c r="B33" s="1">
        <v>750217.1</v>
      </c>
      <c r="C33" s="1"/>
      <c r="E33" s="1"/>
      <c r="F33" s="1"/>
      <c r="G33" s="1"/>
      <c r="H33" s="1"/>
      <c r="J33" s="1"/>
      <c r="K33" s="1"/>
      <c r="L33" s="1"/>
      <c r="M33" s="1"/>
      <c r="N33" s="1"/>
    </row>
    <row r="34" spans="2:14" ht="12.75"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  <c r="N34" s="1"/>
    </row>
    <row r="35" spans="1:14" ht="12.75">
      <c r="A35" t="s">
        <v>39</v>
      </c>
      <c r="B35" s="1">
        <f>B33+B31</f>
        <v>836461.19</v>
      </c>
      <c r="C35" s="1">
        <f aca="true" t="shared" si="5" ref="C35:M35">B35+C31</f>
        <v>862670.5399999999</v>
      </c>
      <c r="D35" s="1">
        <f t="shared" si="5"/>
        <v>838365.3899999999</v>
      </c>
      <c r="E35" s="1">
        <f t="shared" si="5"/>
        <v>815717.3799999999</v>
      </c>
      <c r="F35" s="1">
        <f t="shared" si="5"/>
        <v>808494.3699999999</v>
      </c>
      <c r="G35" s="1">
        <f t="shared" si="5"/>
        <v>786271.3599999999</v>
      </c>
      <c r="H35" s="1">
        <f t="shared" si="5"/>
        <v>773048.3499999999</v>
      </c>
      <c r="I35" s="1">
        <f t="shared" si="5"/>
        <v>765575.3399999999</v>
      </c>
      <c r="J35" s="1">
        <f t="shared" si="5"/>
        <v>756477.3299999998</v>
      </c>
      <c r="K35" s="1">
        <f t="shared" si="5"/>
        <v>749754.3199999998</v>
      </c>
      <c r="L35" s="1">
        <f t="shared" si="5"/>
        <v>735924.2499999998</v>
      </c>
      <c r="M35" s="5">
        <f t="shared" si="5"/>
        <v>716213.8699999998</v>
      </c>
      <c r="N35" s="1"/>
    </row>
    <row r="36" spans="5:14" ht="12.75">
      <c r="E36" s="1"/>
      <c r="I36" s="1"/>
      <c r="J36" s="1"/>
      <c r="K36" s="1"/>
      <c r="L36" s="1"/>
      <c r="M36" s="7" t="s">
        <v>40</v>
      </c>
      <c r="N36" s="1"/>
    </row>
    <row r="37" spans="9:14" ht="12.75">
      <c r="I37" s="1"/>
      <c r="J37" s="1"/>
      <c r="K37" s="1"/>
      <c r="L37" s="1"/>
      <c r="M37" s="1"/>
      <c r="N37" s="1"/>
    </row>
    <row r="38" spans="1:14" ht="12.75">
      <c r="A38" s="2" t="s">
        <v>41</v>
      </c>
      <c r="I38" s="1"/>
      <c r="J38" s="1"/>
      <c r="K38" s="1"/>
      <c r="L38" s="1"/>
      <c r="M38" s="1"/>
      <c r="N38" s="1"/>
    </row>
    <row r="39" spans="3:14" ht="12.75">
      <c r="C39" s="1"/>
      <c r="E39" s="1"/>
      <c r="G39" s="1"/>
      <c r="H39" s="1"/>
      <c r="I39" s="1"/>
      <c r="J39" s="1"/>
      <c r="K39" s="1"/>
      <c r="L39" s="1"/>
      <c r="M39" s="1"/>
      <c r="N39" s="1"/>
    </row>
    <row r="40" spans="3:14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3" spans="1:13" ht="12.75">
      <c r="A43" t="s">
        <v>42</v>
      </c>
      <c r="B43" s="8">
        <v>836461.19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</row>
    <row r="44" spans="1:14" ht="12.75">
      <c r="A44" s="2" t="s">
        <v>43</v>
      </c>
      <c r="B44" s="9">
        <f aca="true" t="shared" si="6" ref="B44:M44">B35-B43</f>
        <v>0</v>
      </c>
      <c r="C44" s="8">
        <f t="shared" si="6"/>
        <v>862670.5399999999</v>
      </c>
      <c r="D44" s="8">
        <f t="shared" si="6"/>
        <v>838365.3899999999</v>
      </c>
      <c r="E44" s="8">
        <f t="shared" si="6"/>
        <v>815717.3799999999</v>
      </c>
      <c r="F44" s="8">
        <f t="shared" si="6"/>
        <v>808494.3699999999</v>
      </c>
      <c r="G44" s="8">
        <f t="shared" si="6"/>
        <v>786271.3599999999</v>
      </c>
      <c r="H44" s="8">
        <f t="shared" si="6"/>
        <v>773048.3499999999</v>
      </c>
      <c r="I44" s="8">
        <f t="shared" si="6"/>
        <v>765575.3399999999</v>
      </c>
      <c r="J44" s="8">
        <f t="shared" si="6"/>
        <v>756477.3299999998</v>
      </c>
      <c r="K44" s="8">
        <f t="shared" si="6"/>
        <v>749754.3199999998</v>
      </c>
      <c r="L44" s="8">
        <f t="shared" si="6"/>
        <v>735924.2499999998</v>
      </c>
      <c r="M44" s="8">
        <f t="shared" si="6"/>
        <v>716213.8699999998</v>
      </c>
      <c r="N44" s="6"/>
    </row>
    <row r="45" spans="2:14" ht="12.75">
      <c r="B45" s="10"/>
      <c r="C45" s="10"/>
      <c r="D45" s="10"/>
      <c r="E45" s="11"/>
      <c r="F45" s="10"/>
      <c r="G45" s="10"/>
      <c r="H45" s="10"/>
      <c r="I45" s="8"/>
      <c r="J45" s="8"/>
      <c r="K45" s="8"/>
      <c r="L45" s="8"/>
      <c r="M45" s="8"/>
      <c r="N45" s="6"/>
    </row>
    <row r="46" spans="2:14" ht="12.75">
      <c r="B46" s="10"/>
      <c r="C46" s="10"/>
      <c r="D46" s="10"/>
      <c r="E46" s="10"/>
      <c r="F46" s="10"/>
      <c r="G46" s="10"/>
      <c r="H46" s="10"/>
      <c r="I46" s="12"/>
      <c r="L46" s="13"/>
      <c r="M46" s="13"/>
      <c r="N46" s="6"/>
    </row>
    <row r="47" spans="1:13" ht="12.75">
      <c r="A47" s="1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8"/>
      <c r="M47" s="15"/>
    </row>
    <row r="48" ht="12.75">
      <c r="J48" s="6"/>
    </row>
    <row r="50" spans="8:10" ht="12.75">
      <c r="H50" s="10"/>
      <c r="J50" s="10"/>
    </row>
    <row r="52" ht="12.75">
      <c r="M52" s="6"/>
    </row>
    <row r="55" ht="12.75">
      <c r="N55" s="6"/>
    </row>
  </sheetData>
  <printOptions/>
  <pageMargins left="0.25" right="0.25" top="1" bottom="0.75" header="0.5" footer="0.5"/>
  <pageSetup fitToHeight="1" fitToWidth="1" horizontalDpi="300" verticalDpi="300" orientation="landscape" paperSize="5" scale="78" r:id="rId1"/>
  <headerFooter alignWithMargins="0">
    <oddHeader>&amp;C&amp;"Lucida Calligraphy,Bold Italic"&amp;14Legacy Academy
&amp;"Arial,Bold"&amp;12CASH FLOW STATEMENT 08-09&amp;R&amp;"Arial,Bold"&amp;12September 9,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Coal Creek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Jasmin</dc:creator>
  <cp:keywords/>
  <dc:description/>
  <cp:lastModifiedBy>Joanna Jasmin</cp:lastModifiedBy>
  <cp:lastPrinted>2008-09-05T19:24:20Z</cp:lastPrinted>
  <dcterms:created xsi:type="dcterms:W3CDTF">2008-09-05T19:23:41Z</dcterms:created>
  <dcterms:modified xsi:type="dcterms:W3CDTF">2008-09-05T19:24:33Z</dcterms:modified>
  <cp:category/>
  <cp:version/>
  <cp:contentType/>
  <cp:contentStatus/>
</cp:coreProperties>
</file>